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<sst xmlns="http://schemas.openxmlformats.org/spreadsheetml/2006/main" count="92" uniqueCount="49">
  <si>
    <t>M1</t>
  </si>
  <si>
    <t>M2</t>
  </si>
  <si>
    <t>M3</t>
  </si>
  <si>
    <t>M4</t>
  </si>
  <si>
    <t>M5</t>
  </si>
  <si>
    <t>R1</t>
  </si>
  <si>
    <t>R2</t>
  </si>
  <si>
    <t>R3</t>
  </si>
  <si>
    <t>R4</t>
  </si>
  <si>
    <t>Z position</t>
  </si>
  <si>
    <t>Ratio</t>
  </si>
  <si>
    <t># of ch.</t>
  </si>
  <si>
    <t># of gaps</t>
  </si>
  <si>
    <t>Active X</t>
  </si>
  <si>
    <t>Active Y</t>
  </si>
  <si>
    <t>True X</t>
  </si>
  <si>
    <t>True Y</t>
  </si>
  <si>
    <t>Area (m2)</t>
  </si>
  <si>
    <t># wires/gap</t>
  </si>
  <si>
    <t>X pad</t>
  </si>
  <si>
    <t># wire pads/gap</t>
  </si>
  <si>
    <t>Y pad</t>
  </si>
  <si>
    <t>Area pad (cm2)</t>
  </si>
  <si>
    <t>Pad Capacity</t>
  </si>
  <si>
    <t>X pad '</t>
  </si>
  <si>
    <t>Y pad '</t>
  </si>
  <si>
    <t># of pads/bigap</t>
  </si>
  <si>
    <t># of phys. Ch.</t>
  </si>
  <si>
    <t># of HV elem</t>
  </si>
  <si>
    <t># of wires (k)</t>
  </si>
  <si>
    <t>Wire +.3 spare (km)</t>
  </si>
  <si>
    <t>Panels</t>
  </si>
  <si>
    <t>Esadur qty (m3)</t>
  </si>
  <si>
    <t>Outer elements</t>
  </si>
  <si>
    <t>Ground elements</t>
  </si>
  <si>
    <t>Cathode 1 side</t>
  </si>
  <si>
    <t>1/gap</t>
  </si>
  <si>
    <t>Cathode 2 side</t>
  </si>
  <si>
    <t>HV bar A</t>
  </si>
  <si>
    <t>HV bar B</t>
  </si>
  <si>
    <t>Closing bars</t>
  </si>
  <si>
    <t>Gas bars</t>
  </si>
  <si>
    <t>Gas Connectors</t>
  </si>
  <si>
    <t>4/chamber</t>
  </si>
  <si>
    <t xml:space="preserve">HV Connector </t>
  </si>
  <si>
    <t>HV cards</t>
  </si>
  <si>
    <t>Capacitor</t>
  </si>
  <si>
    <t>Resistor</t>
  </si>
  <si>
    <t>Connectors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</si>
</sst>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L1">
      <selection activeCell="A1" sqref="A1:Y48"/>
    </sheetView>
  </sheetViews>
  <sheetFormatPr defaultColWidth="9.140625" defaultRowHeight="12.75"/>
  <sheetData>
    <row r="1" spans="1:25" ht="12.75">
      <c r="A1" s="1"/>
      <c r="B1" s="1"/>
      <c r="C1" s="1"/>
      <c r="D1" s="2" t="s">
        <v>0</v>
      </c>
      <c r="E1" s="1"/>
      <c r="F1" s="1"/>
      <c r="G1" s="1"/>
      <c r="H1" s="2" t="s">
        <v>1</v>
      </c>
      <c r="I1" s="2"/>
      <c r="J1" s="2"/>
      <c r="K1" s="2"/>
      <c r="L1" s="2" t="s">
        <v>2</v>
      </c>
      <c r="M1" s="2"/>
      <c r="N1" s="2"/>
      <c r="O1" s="2"/>
      <c r="P1" s="2" t="s">
        <v>3</v>
      </c>
      <c r="Q1" s="2"/>
      <c r="R1" s="2"/>
      <c r="S1" s="2"/>
      <c r="T1" s="2" t="s">
        <v>4</v>
      </c>
      <c r="U1" s="1"/>
      <c r="V1" s="1"/>
      <c r="W1" s="1"/>
      <c r="X1" s="1"/>
      <c r="Y1" s="1"/>
    </row>
    <row r="2" spans="1:25" ht="12.75">
      <c r="A2" s="3"/>
      <c r="B2" s="3"/>
      <c r="C2" s="3"/>
      <c r="D2" s="3" t="s">
        <v>5</v>
      </c>
      <c r="E2" s="3" t="s">
        <v>6</v>
      </c>
      <c r="F2" s="3" t="s">
        <v>7</v>
      </c>
      <c r="G2" s="3" t="s">
        <v>8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5</v>
      </c>
      <c r="M2" s="3" t="s">
        <v>6</v>
      </c>
      <c r="N2" s="3" t="s">
        <v>7</v>
      </c>
      <c r="O2" s="3" t="s">
        <v>8</v>
      </c>
      <c r="P2" s="3" t="s">
        <v>5</v>
      </c>
      <c r="Q2" s="3" t="s">
        <v>6</v>
      </c>
      <c r="R2" s="3" t="s">
        <v>7</v>
      </c>
      <c r="S2" s="3" t="s">
        <v>8</v>
      </c>
      <c r="T2" s="3" t="s">
        <v>5</v>
      </c>
      <c r="U2" s="3" t="s">
        <v>6</v>
      </c>
      <c r="V2" s="3" t="s">
        <v>7</v>
      </c>
      <c r="W2" s="3" t="s">
        <v>8</v>
      </c>
      <c r="X2" s="3"/>
      <c r="Y2" s="3"/>
    </row>
    <row r="3" spans="1:2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>
      <c r="A4" s="4" t="s">
        <v>9</v>
      </c>
      <c r="B4" s="4"/>
      <c r="C4" s="4"/>
      <c r="D4" s="5">
        <v>1215</v>
      </c>
      <c r="E4" s="4"/>
      <c r="F4" s="4"/>
      <c r="G4" s="4"/>
      <c r="H4" s="5">
        <v>1520</v>
      </c>
      <c r="I4" s="4"/>
      <c r="J4" s="4"/>
      <c r="K4" s="4"/>
      <c r="L4" s="5">
        <v>1640</v>
      </c>
      <c r="M4" s="4"/>
      <c r="N4" s="4"/>
      <c r="O4" s="4"/>
      <c r="P4" s="5">
        <v>1760</v>
      </c>
      <c r="Q4" s="4"/>
      <c r="R4" s="4"/>
      <c r="S4" s="4"/>
      <c r="T4" s="5">
        <v>1880</v>
      </c>
      <c r="U4" s="4"/>
      <c r="V4" s="4"/>
      <c r="W4" s="4"/>
      <c r="X4" s="4"/>
      <c r="Y4" s="4"/>
    </row>
    <row r="5" spans="1:25" ht="12.75">
      <c r="A5" s="4" t="s">
        <v>10</v>
      </c>
      <c r="B5" s="4"/>
      <c r="C5" s="4"/>
      <c r="D5" s="6">
        <v>1</v>
      </c>
      <c r="E5" s="6"/>
      <c r="F5" s="6"/>
      <c r="G5" s="6"/>
      <c r="H5" s="6">
        <f>H4/D4</f>
        <v>1.2510288065843622</v>
      </c>
      <c r="I5" s="4"/>
      <c r="J5" s="4"/>
      <c r="K5" s="4"/>
      <c r="L5" s="6">
        <f>L4/D4</f>
        <v>1.3497942386831276</v>
      </c>
      <c r="M5" s="4"/>
      <c r="N5" s="4"/>
      <c r="O5" s="4"/>
      <c r="P5" s="6">
        <f>P4/D4</f>
        <v>1.448559670781893</v>
      </c>
      <c r="Q5" s="4"/>
      <c r="R5" s="4"/>
      <c r="S5" s="4"/>
      <c r="T5" s="6">
        <f>T4/D4</f>
        <v>1.5473251028806585</v>
      </c>
      <c r="U5" s="4"/>
      <c r="V5" s="4"/>
      <c r="W5" s="4"/>
      <c r="X5" s="4"/>
      <c r="Y5" s="4"/>
    </row>
    <row r="6" spans="1:25" ht="12.75">
      <c r="A6" s="4" t="s">
        <v>11</v>
      </c>
      <c r="B6" s="4"/>
      <c r="C6" s="4"/>
      <c r="D6" s="4">
        <v>12</v>
      </c>
      <c r="E6" s="4">
        <v>24</v>
      </c>
      <c r="F6" s="4">
        <v>48</v>
      </c>
      <c r="G6" s="4">
        <v>192</v>
      </c>
      <c r="H6" s="4">
        <v>12</v>
      </c>
      <c r="I6" s="4">
        <v>24</v>
      </c>
      <c r="J6" s="4">
        <v>48</v>
      </c>
      <c r="K6" s="4">
        <v>192</v>
      </c>
      <c r="L6" s="4">
        <v>12</v>
      </c>
      <c r="M6" s="4">
        <v>24</v>
      </c>
      <c r="N6" s="4">
        <v>48</v>
      </c>
      <c r="O6" s="4">
        <v>192</v>
      </c>
      <c r="P6" s="4">
        <v>12</v>
      </c>
      <c r="Q6" s="4">
        <v>24</v>
      </c>
      <c r="R6" s="4">
        <v>48</v>
      </c>
      <c r="S6" s="4">
        <v>192</v>
      </c>
      <c r="T6" s="4">
        <v>12</v>
      </c>
      <c r="U6" s="4">
        <v>24</v>
      </c>
      <c r="V6" s="4">
        <v>48</v>
      </c>
      <c r="W6" s="4">
        <v>192</v>
      </c>
      <c r="X6" s="4">
        <f>SUM(D6:W6)</f>
        <v>1380</v>
      </c>
      <c r="Y6" s="4"/>
    </row>
    <row r="7" spans="1:25" ht="12.75">
      <c r="A7" s="4" t="s">
        <v>12</v>
      </c>
      <c r="B7" s="4"/>
      <c r="C7" s="4"/>
      <c r="D7" s="4">
        <v>2</v>
      </c>
      <c r="E7" s="4">
        <v>2</v>
      </c>
      <c r="F7" s="4">
        <v>2</v>
      </c>
      <c r="G7" s="4">
        <v>2</v>
      </c>
      <c r="H7" s="4">
        <v>4</v>
      </c>
      <c r="I7" s="4">
        <v>4</v>
      </c>
      <c r="J7" s="4">
        <v>4</v>
      </c>
      <c r="K7" s="4">
        <v>4</v>
      </c>
      <c r="L7" s="4">
        <v>4</v>
      </c>
      <c r="M7" s="4">
        <v>4</v>
      </c>
      <c r="N7" s="4">
        <v>4</v>
      </c>
      <c r="O7" s="4">
        <v>4</v>
      </c>
      <c r="P7" s="4">
        <v>4</v>
      </c>
      <c r="Q7" s="4">
        <v>4</v>
      </c>
      <c r="R7" s="4">
        <v>4</v>
      </c>
      <c r="S7" s="4">
        <v>4</v>
      </c>
      <c r="T7" s="4">
        <v>4</v>
      </c>
      <c r="U7" s="4">
        <v>4</v>
      </c>
      <c r="V7" s="4">
        <v>4</v>
      </c>
      <c r="W7" s="4">
        <v>4</v>
      </c>
      <c r="X7" s="4"/>
      <c r="Y7" s="4"/>
    </row>
    <row r="8" spans="1:25" ht="12.75">
      <c r="A8" s="4" t="s">
        <v>13</v>
      </c>
      <c r="B8" s="4"/>
      <c r="C8" s="4"/>
      <c r="D8" s="4">
        <v>240</v>
      </c>
      <c r="E8" s="4">
        <v>480</v>
      </c>
      <c r="F8" s="4">
        <v>960</v>
      </c>
      <c r="G8" s="4">
        <v>960</v>
      </c>
      <c r="H8" s="4">
        <v>300</v>
      </c>
      <c r="I8" s="4">
        <v>600</v>
      </c>
      <c r="J8" s="4">
        <v>1200</v>
      </c>
      <c r="K8" s="4">
        <v>1200</v>
      </c>
      <c r="L8" s="4">
        <v>324</v>
      </c>
      <c r="M8" s="4">
        <v>648</v>
      </c>
      <c r="N8" s="4">
        <v>1296</v>
      </c>
      <c r="O8" s="4">
        <v>1296</v>
      </c>
      <c r="P8" s="4">
        <v>348</v>
      </c>
      <c r="Q8" s="4">
        <v>696</v>
      </c>
      <c r="R8" s="4">
        <v>1392</v>
      </c>
      <c r="S8" s="4">
        <v>1392</v>
      </c>
      <c r="T8" s="4">
        <v>372</v>
      </c>
      <c r="U8" s="4">
        <v>744</v>
      </c>
      <c r="V8" s="4">
        <v>1488</v>
      </c>
      <c r="W8" s="4">
        <v>1488</v>
      </c>
      <c r="X8" s="4"/>
      <c r="Y8" s="4"/>
    </row>
    <row r="9" spans="1:25" ht="12.75">
      <c r="A9" s="4" t="s">
        <v>14</v>
      </c>
      <c r="B9" s="4"/>
      <c r="C9" s="4"/>
      <c r="D9" s="4">
        <v>200</v>
      </c>
      <c r="E9" s="4">
        <v>200</v>
      </c>
      <c r="F9" s="4">
        <v>200</v>
      </c>
      <c r="G9" s="4">
        <v>200</v>
      </c>
      <c r="H9" s="4">
        <v>250</v>
      </c>
      <c r="I9" s="4">
        <v>250</v>
      </c>
      <c r="J9" s="4">
        <v>250</v>
      </c>
      <c r="K9" s="4">
        <v>250</v>
      </c>
      <c r="L9" s="4">
        <v>270</v>
      </c>
      <c r="M9" s="4">
        <v>270</v>
      </c>
      <c r="N9" s="4">
        <v>270</v>
      </c>
      <c r="O9" s="4">
        <v>270</v>
      </c>
      <c r="P9" s="4">
        <v>290</v>
      </c>
      <c r="Q9" s="4">
        <v>290</v>
      </c>
      <c r="R9" s="4">
        <v>290</v>
      </c>
      <c r="S9" s="4">
        <v>290</v>
      </c>
      <c r="T9" s="4">
        <v>310</v>
      </c>
      <c r="U9" s="4">
        <v>310</v>
      </c>
      <c r="V9" s="4">
        <v>310</v>
      </c>
      <c r="W9" s="4">
        <v>310</v>
      </c>
      <c r="X9" s="4"/>
      <c r="Y9" s="4"/>
    </row>
    <row r="10" spans="1:25" ht="12.75">
      <c r="A10" s="4" t="s">
        <v>15</v>
      </c>
      <c r="B10" s="4"/>
      <c r="C10" s="4"/>
      <c r="D10" s="4">
        <f>D8+68</f>
        <v>308</v>
      </c>
      <c r="E10" s="4">
        <f aca="true" t="shared" si="0" ref="E10:W10">E8+68</f>
        <v>548</v>
      </c>
      <c r="F10" s="4">
        <f t="shared" si="0"/>
        <v>1028</v>
      </c>
      <c r="G10" s="4">
        <f t="shared" si="0"/>
        <v>1028</v>
      </c>
      <c r="H10" s="4">
        <f t="shared" si="0"/>
        <v>368</v>
      </c>
      <c r="I10" s="4">
        <f t="shared" si="0"/>
        <v>668</v>
      </c>
      <c r="J10" s="4">
        <f t="shared" si="0"/>
        <v>1268</v>
      </c>
      <c r="K10" s="4">
        <f t="shared" si="0"/>
        <v>1268</v>
      </c>
      <c r="L10" s="4">
        <f t="shared" si="0"/>
        <v>392</v>
      </c>
      <c r="M10" s="4">
        <f t="shared" si="0"/>
        <v>716</v>
      </c>
      <c r="N10" s="4">
        <f t="shared" si="0"/>
        <v>1364</v>
      </c>
      <c r="O10" s="4">
        <f t="shared" si="0"/>
        <v>1364</v>
      </c>
      <c r="P10" s="4">
        <f t="shared" si="0"/>
        <v>416</v>
      </c>
      <c r="Q10" s="4">
        <f t="shared" si="0"/>
        <v>764</v>
      </c>
      <c r="R10" s="4">
        <f t="shared" si="0"/>
        <v>1460</v>
      </c>
      <c r="S10" s="4">
        <f t="shared" si="0"/>
        <v>1460</v>
      </c>
      <c r="T10" s="4">
        <f t="shared" si="0"/>
        <v>440</v>
      </c>
      <c r="U10" s="4">
        <f t="shared" si="0"/>
        <v>812</v>
      </c>
      <c r="V10" s="4">
        <f t="shared" si="0"/>
        <v>1556</v>
      </c>
      <c r="W10" s="4">
        <f t="shared" si="0"/>
        <v>1556</v>
      </c>
      <c r="X10" s="4"/>
      <c r="Y10" s="4"/>
    </row>
    <row r="11" spans="1:25" ht="12.75">
      <c r="A11" s="4" t="s">
        <v>16</v>
      </c>
      <c r="B11" s="4"/>
      <c r="C11" s="4"/>
      <c r="D11" s="4">
        <f>D9+76</f>
        <v>276</v>
      </c>
      <c r="E11" s="4">
        <f aca="true" t="shared" si="1" ref="E11:W11">E9+76</f>
        <v>276</v>
      </c>
      <c r="F11" s="4">
        <f t="shared" si="1"/>
        <v>276</v>
      </c>
      <c r="G11" s="4">
        <f t="shared" si="1"/>
        <v>276</v>
      </c>
      <c r="H11" s="4">
        <f t="shared" si="1"/>
        <v>326</v>
      </c>
      <c r="I11" s="4">
        <f t="shared" si="1"/>
        <v>326</v>
      </c>
      <c r="J11" s="4">
        <f t="shared" si="1"/>
        <v>326</v>
      </c>
      <c r="K11" s="4">
        <f t="shared" si="1"/>
        <v>326</v>
      </c>
      <c r="L11" s="4">
        <f t="shared" si="1"/>
        <v>346</v>
      </c>
      <c r="M11" s="4">
        <f t="shared" si="1"/>
        <v>346</v>
      </c>
      <c r="N11" s="4">
        <f t="shared" si="1"/>
        <v>346</v>
      </c>
      <c r="O11" s="4">
        <f t="shared" si="1"/>
        <v>346</v>
      </c>
      <c r="P11" s="4">
        <f t="shared" si="1"/>
        <v>366</v>
      </c>
      <c r="Q11" s="4">
        <f t="shared" si="1"/>
        <v>366</v>
      </c>
      <c r="R11" s="4">
        <f t="shared" si="1"/>
        <v>366</v>
      </c>
      <c r="S11" s="4">
        <f t="shared" si="1"/>
        <v>366</v>
      </c>
      <c r="T11" s="4">
        <f t="shared" si="1"/>
        <v>386</v>
      </c>
      <c r="U11" s="4">
        <f t="shared" si="1"/>
        <v>386</v>
      </c>
      <c r="V11" s="4">
        <f t="shared" si="1"/>
        <v>386</v>
      </c>
      <c r="W11" s="4">
        <f t="shared" si="1"/>
        <v>386</v>
      </c>
      <c r="X11" s="4"/>
      <c r="Y11" s="4"/>
    </row>
    <row r="12" spans="1:25" ht="12.75">
      <c r="A12" s="4" t="s">
        <v>17</v>
      </c>
      <c r="B12" s="4"/>
      <c r="C12" s="4"/>
      <c r="D12" s="7">
        <f>D10*D11/1000000</f>
        <v>0.085008</v>
      </c>
      <c r="E12" s="7">
        <f aca="true" t="shared" si="2" ref="E12:W12">E10*E11/1000000</f>
        <v>0.151248</v>
      </c>
      <c r="F12" s="7">
        <f t="shared" si="2"/>
        <v>0.283728</v>
      </c>
      <c r="G12" s="7">
        <f t="shared" si="2"/>
        <v>0.283728</v>
      </c>
      <c r="H12" s="7">
        <f t="shared" si="2"/>
        <v>0.119968</v>
      </c>
      <c r="I12" s="7">
        <f t="shared" si="2"/>
        <v>0.217768</v>
      </c>
      <c r="J12" s="7">
        <f t="shared" si="2"/>
        <v>0.413368</v>
      </c>
      <c r="K12" s="7">
        <f t="shared" si="2"/>
        <v>0.413368</v>
      </c>
      <c r="L12" s="7">
        <f t="shared" si="2"/>
        <v>0.135632</v>
      </c>
      <c r="M12" s="7">
        <f t="shared" si="2"/>
        <v>0.247736</v>
      </c>
      <c r="N12" s="7">
        <f t="shared" si="2"/>
        <v>0.471944</v>
      </c>
      <c r="O12" s="7">
        <f t="shared" si="2"/>
        <v>0.471944</v>
      </c>
      <c r="P12" s="7">
        <f t="shared" si="2"/>
        <v>0.152256</v>
      </c>
      <c r="Q12" s="7">
        <f t="shared" si="2"/>
        <v>0.279624</v>
      </c>
      <c r="R12" s="7">
        <f t="shared" si="2"/>
        <v>0.53436</v>
      </c>
      <c r="S12" s="7">
        <f t="shared" si="2"/>
        <v>0.53436</v>
      </c>
      <c r="T12" s="7">
        <f t="shared" si="2"/>
        <v>0.16984</v>
      </c>
      <c r="U12" s="7">
        <f t="shared" si="2"/>
        <v>0.313432</v>
      </c>
      <c r="V12" s="7">
        <f t="shared" si="2"/>
        <v>0.600616</v>
      </c>
      <c r="W12" s="7">
        <f t="shared" si="2"/>
        <v>0.600616</v>
      </c>
      <c r="X12" s="4"/>
      <c r="Y12" s="4"/>
    </row>
    <row r="13" spans="1:25" ht="12.75">
      <c r="A13" s="4" t="s">
        <v>18</v>
      </c>
      <c r="B13" s="4"/>
      <c r="C13" s="4"/>
      <c r="D13" s="4">
        <f>D8/1.5</f>
        <v>160</v>
      </c>
      <c r="E13" s="4">
        <f aca="true" t="shared" si="3" ref="E13:W13">E8/1.5</f>
        <v>320</v>
      </c>
      <c r="F13" s="4">
        <f t="shared" si="3"/>
        <v>640</v>
      </c>
      <c r="G13" s="4">
        <f t="shared" si="3"/>
        <v>640</v>
      </c>
      <c r="H13" s="4">
        <f t="shared" si="3"/>
        <v>200</v>
      </c>
      <c r="I13" s="4">
        <f t="shared" si="3"/>
        <v>400</v>
      </c>
      <c r="J13" s="4">
        <f t="shared" si="3"/>
        <v>800</v>
      </c>
      <c r="K13" s="4">
        <f t="shared" si="3"/>
        <v>800</v>
      </c>
      <c r="L13" s="4">
        <f t="shared" si="3"/>
        <v>216</v>
      </c>
      <c r="M13" s="4">
        <f t="shared" si="3"/>
        <v>432</v>
      </c>
      <c r="N13" s="4">
        <f t="shared" si="3"/>
        <v>864</v>
      </c>
      <c r="O13" s="4">
        <f t="shared" si="3"/>
        <v>864</v>
      </c>
      <c r="P13" s="4">
        <f t="shared" si="3"/>
        <v>232</v>
      </c>
      <c r="Q13" s="4">
        <f t="shared" si="3"/>
        <v>464</v>
      </c>
      <c r="R13" s="4">
        <f t="shared" si="3"/>
        <v>928</v>
      </c>
      <c r="S13" s="4">
        <f t="shared" si="3"/>
        <v>928</v>
      </c>
      <c r="T13" s="4">
        <f t="shared" si="3"/>
        <v>248</v>
      </c>
      <c r="U13" s="4">
        <f t="shared" si="3"/>
        <v>496</v>
      </c>
      <c r="V13" s="4">
        <f t="shared" si="3"/>
        <v>992</v>
      </c>
      <c r="W13" s="4">
        <f t="shared" si="3"/>
        <v>992</v>
      </c>
      <c r="X13" s="4"/>
      <c r="Y13" s="4"/>
    </row>
    <row r="14" spans="1:25" ht="12.75">
      <c r="A14" s="4" t="s">
        <v>19</v>
      </c>
      <c r="B14" s="4"/>
      <c r="C14" s="4"/>
      <c r="D14" s="4">
        <v>10</v>
      </c>
      <c r="E14" s="4">
        <v>20</v>
      </c>
      <c r="F14" s="4">
        <v>20</v>
      </c>
      <c r="G14" s="4">
        <v>40</v>
      </c>
      <c r="H14" s="4">
        <v>6.25</v>
      </c>
      <c r="I14" s="4">
        <v>12.5</v>
      </c>
      <c r="J14" s="4">
        <v>25</v>
      </c>
      <c r="K14" s="4">
        <v>50</v>
      </c>
      <c r="L14" s="4">
        <v>6.75</v>
      </c>
      <c r="M14" s="4">
        <v>13.5</v>
      </c>
      <c r="N14" s="4">
        <v>27</v>
      </c>
      <c r="O14" s="4">
        <v>54</v>
      </c>
      <c r="P14" s="4">
        <v>29</v>
      </c>
      <c r="Q14" s="4">
        <v>58</v>
      </c>
      <c r="R14" s="4">
        <v>58</v>
      </c>
      <c r="S14" s="4">
        <v>58</v>
      </c>
      <c r="T14" s="4">
        <v>31</v>
      </c>
      <c r="U14" s="4">
        <v>62</v>
      </c>
      <c r="V14" s="4">
        <v>62</v>
      </c>
      <c r="W14" s="4">
        <v>62</v>
      </c>
      <c r="X14" s="4"/>
      <c r="Y14" s="4"/>
    </row>
    <row r="15" spans="1:25" ht="12.75">
      <c r="A15" s="4" t="s">
        <v>20</v>
      </c>
      <c r="B15" s="4"/>
      <c r="C15" s="4"/>
      <c r="D15" s="4">
        <f aca="true" t="shared" si="4" ref="D15:W15">D8/D14</f>
        <v>24</v>
      </c>
      <c r="E15" s="4">
        <f t="shared" si="4"/>
        <v>24</v>
      </c>
      <c r="F15" s="4">
        <f t="shared" si="4"/>
        <v>48</v>
      </c>
      <c r="G15" s="4">
        <f t="shared" si="4"/>
        <v>24</v>
      </c>
      <c r="H15" s="4">
        <f t="shared" si="4"/>
        <v>48</v>
      </c>
      <c r="I15" s="4">
        <f t="shared" si="4"/>
        <v>48</v>
      </c>
      <c r="J15" s="4">
        <f t="shared" si="4"/>
        <v>48</v>
      </c>
      <c r="K15" s="4">
        <f t="shared" si="4"/>
        <v>24</v>
      </c>
      <c r="L15" s="4">
        <f t="shared" si="4"/>
        <v>48</v>
      </c>
      <c r="M15" s="4">
        <f t="shared" si="4"/>
        <v>48</v>
      </c>
      <c r="N15" s="4">
        <f t="shared" si="4"/>
        <v>48</v>
      </c>
      <c r="O15" s="4">
        <f t="shared" si="4"/>
        <v>24</v>
      </c>
      <c r="P15" s="4">
        <f t="shared" si="4"/>
        <v>12</v>
      </c>
      <c r="Q15" s="4">
        <f t="shared" si="4"/>
        <v>12</v>
      </c>
      <c r="R15" s="4">
        <f t="shared" si="4"/>
        <v>24</v>
      </c>
      <c r="S15" s="4">
        <f t="shared" si="4"/>
        <v>24</v>
      </c>
      <c r="T15" s="4">
        <f t="shared" si="4"/>
        <v>12</v>
      </c>
      <c r="U15" s="4">
        <f t="shared" si="4"/>
        <v>12</v>
      </c>
      <c r="V15" s="4">
        <f t="shared" si="4"/>
        <v>24</v>
      </c>
      <c r="W15" s="4">
        <f t="shared" si="4"/>
        <v>24</v>
      </c>
      <c r="X15" s="4"/>
      <c r="Y15" s="4"/>
    </row>
    <row r="16" spans="1:25" ht="12.75">
      <c r="A16" s="4" t="s">
        <v>21</v>
      </c>
      <c r="B16" s="4"/>
      <c r="C16" s="4"/>
      <c r="D16" s="4">
        <v>25</v>
      </c>
      <c r="E16" s="4">
        <v>25</v>
      </c>
      <c r="F16" s="4">
        <v>100</v>
      </c>
      <c r="G16" s="8">
        <v>200</v>
      </c>
      <c r="H16" s="8">
        <v>250</v>
      </c>
      <c r="I16" s="8">
        <v>250</v>
      </c>
      <c r="J16" s="4">
        <v>125</v>
      </c>
      <c r="K16" s="8">
        <v>250</v>
      </c>
      <c r="L16" s="8">
        <v>270</v>
      </c>
      <c r="M16" s="8">
        <v>270</v>
      </c>
      <c r="N16" s="4">
        <v>135</v>
      </c>
      <c r="O16" s="8">
        <v>270</v>
      </c>
      <c r="P16" s="4">
        <v>36.25</v>
      </c>
      <c r="Q16" s="4">
        <v>72.5</v>
      </c>
      <c r="R16" s="4">
        <v>145</v>
      </c>
      <c r="S16" s="8">
        <v>290</v>
      </c>
      <c r="T16" s="4">
        <v>38.75</v>
      </c>
      <c r="U16" s="4">
        <v>77.5</v>
      </c>
      <c r="V16" s="4">
        <v>155</v>
      </c>
      <c r="W16" s="8">
        <v>310</v>
      </c>
      <c r="X16" s="4"/>
      <c r="Y16" s="4"/>
    </row>
    <row r="17" spans="1:25" ht="12.75">
      <c r="A17" s="4" t="s">
        <v>22</v>
      </c>
      <c r="B17" s="4"/>
      <c r="C17" s="4"/>
      <c r="D17" s="9">
        <f>D14*D16/100</f>
        <v>2.5</v>
      </c>
      <c r="E17" s="9">
        <f aca="true" t="shared" si="5" ref="E17:W17">E14*E16/100</f>
        <v>5</v>
      </c>
      <c r="F17" s="9">
        <f t="shared" si="5"/>
        <v>20</v>
      </c>
      <c r="G17" s="9">
        <f t="shared" si="5"/>
        <v>80</v>
      </c>
      <c r="H17" s="9">
        <f t="shared" si="5"/>
        <v>15.625</v>
      </c>
      <c r="I17" s="9">
        <f t="shared" si="5"/>
        <v>31.25</v>
      </c>
      <c r="J17" s="9">
        <f t="shared" si="5"/>
        <v>31.25</v>
      </c>
      <c r="K17" s="9">
        <f t="shared" si="5"/>
        <v>125</v>
      </c>
      <c r="L17" s="9">
        <f t="shared" si="5"/>
        <v>18.225</v>
      </c>
      <c r="M17" s="9">
        <f t="shared" si="5"/>
        <v>36.45</v>
      </c>
      <c r="N17" s="9">
        <f t="shared" si="5"/>
        <v>36.45</v>
      </c>
      <c r="O17" s="9">
        <f t="shared" si="5"/>
        <v>145.8</v>
      </c>
      <c r="P17" s="9">
        <f t="shared" si="5"/>
        <v>10.5125</v>
      </c>
      <c r="Q17" s="9">
        <f t="shared" si="5"/>
        <v>42.05</v>
      </c>
      <c r="R17" s="9">
        <f t="shared" si="5"/>
        <v>84.1</v>
      </c>
      <c r="S17" s="9">
        <f t="shared" si="5"/>
        <v>168.2</v>
      </c>
      <c r="T17" s="9">
        <f t="shared" si="5"/>
        <v>12.0125</v>
      </c>
      <c r="U17" s="9">
        <f t="shared" si="5"/>
        <v>48.05</v>
      </c>
      <c r="V17" s="9">
        <f t="shared" si="5"/>
        <v>96.1</v>
      </c>
      <c r="W17" s="9">
        <f t="shared" si="5"/>
        <v>192.2</v>
      </c>
      <c r="X17" s="4"/>
      <c r="Y17" s="4"/>
    </row>
    <row r="18" spans="1:25" ht="12.75">
      <c r="A18" s="4" t="s">
        <v>23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.75">
      <c r="A19" s="4" t="s">
        <v>24</v>
      </c>
      <c r="B19" s="4"/>
      <c r="C19" s="4"/>
      <c r="D19" s="4"/>
      <c r="E19" s="4"/>
      <c r="F19" s="4"/>
      <c r="G19" s="4"/>
      <c r="H19" s="4">
        <v>37.5</v>
      </c>
      <c r="I19" s="4">
        <v>75</v>
      </c>
      <c r="J19" s="4"/>
      <c r="K19" s="4"/>
      <c r="L19" s="4">
        <v>40.5</v>
      </c>
      <c r="M19" s="4">
        <v>81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2.75">
      <c r="A20" s="4" t="s">
        <v>25</v>
      </c>
      <c r="B20" s="4"/>
      <c r="C20" s="4"/>
      <c r="D20" s="4"/>
      <c r="E20" s="4"/>
      <c r="F20" s="4"/>
      <c r="G20" s="4"/>
      <c r="H20" s="4">
        <v>31.25</v>
      </c>
      <c r="I20" s="4">
        <v>31.25</v>
      </c>
      <c r="J20" s="4"/>
      <c r="K20" s="4"/>
      <c r="L20" s="4">
        <v>33.75</v>
      </c>
      <c r="M20" s="4">
        <v>33.75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4" t="s">
        <v>26</v>
      </c>
      <c r="B21" s="4"/>
      <c r="C21" s="4"/>
      <c r="D21" s="4">
        <f>D8/D14*D9/D16</f>
        <v>192</v>
      </c>
      <c r="E21" s="4">
        <f>E8/E14*E9/E16</f>
        <v>192</v>
      </c>
      <c r="F21" s="4">
        <f>F8/F14*F9/F16</f>
        <v>96</v>
      </c>
      <c r="G21" s="4">
        <f>G8/G14*G9/G16</f>
        <v>24</v>
      </c>
      <c r="H21" s="4">
        <f>H8/H14*H9/H16+H8/H19*H9/H20</f>
        <v>112</v>
      </c>
      <c r="I21" s="4">
        <f>I8/I14*I9/I16+I8/I19*I9/I20</f>
        <v>112</v>
      </c>
      <c r="J21" s="4">
        <f>J8/J14*J9/J16</f>
        <v>96</v>
      </c>
      <c r="K21" s="4">
        <f>K8/K14*K9/K16</f>
        <v>24</v>
      </c>
      <c r="L21" s="4">
        <f>L8/L14*L9/L16+L8/L19*L9/L20</f>
        <v>112</v>
      </c>
      <c r="M21" s="4">
        <f>M8/M14*M9/M16+M8/M19*M9/M20</f>
        <v>112</v>
      </c>
      <c r="N21" s="4">
        <f aca="true" t="shared" si="6" ref="N21:W21">N8/N14*N9/N16</f>
        <v>96</v>
      </c>
      <c r="O21" s="4">
        <f t="shared" si="6"/>
        <v>24</v>
      </c>
      <c r="P21" s="4">
        <f t="shared" si="6"/>
        <v>96</v>
      </c>
      <c r="Q21" s="4">
        <f t="shared" si="6"/>
        <v>48</v>
      </c>
      <c r="R21" s="4">
        <f t="shared" si="6"/>
        <v>48</v>
      </c>
      <c r="S21" s="4">
        <f t="shared" si="6"/>
        <v>24</v>
      </c>
      <c r="T21" s="4">
        <f t="shared" si="6"/>
        <v>96</v>
      </c>
      <c r="U21" s="4">
        <f t="shared" si="6"/>
        <v>48</v>
      </c>
      <c r="V21" s="4">
        <f t="shared" si="6"/>
        <v>48</v>
      </c>
      <c r="W21" s="4">
        <f t="shared" si="6"/>
        <v>24</v>
      </c>
      <c r="X21" s="4"/>
      <c r="Y21" s="4"/>
    </row>
    <row r="22" spans="1:25" ht="12.75">
      <c r="A22" s="4" t="s">
        <v>27</v>
      </c>
      <c r="B22" s="4"/>
      <c r="C22" s="4"/>
      <c r="D22" s="4">
        <f aca="true" t="shared" si="7" ref="D22:W22">D21*2*D6</f>
        <v>4608</v>
      </c>
      <c r="E22" s="4">
        <f t="shared" si="7"/>
        <v>9216</v>
      </c>
      <c r="F22" s="4">
        <f t="shared" si="7"/>
        <v>9216</v>
      </c>
      <c r="G22" s="4">
        <f t="shared" si="7"/>
        <v>9216</v>
      </c>
      <c r="H22" s="4">
        <f t="shared" si="7"/>
        <v>2688</v>
      </c>
      <c r="I22" s="4">
        <f t="shared" si="7"/>
        <v>5376</v>
      </c>
      <c r="J22" s="4">
        <f t="shared" si="7"/>
        <v>9216</v>
      </c>
      <c r="K22" s="4">
        <f t="shared" si="7"/>
        <v>9216</v>
      </c>
      <c r="L22" s="4">
        <f t="shared" si="7"/>
        <v>2688</v>
      </c>
      <c r="M22" s="4">
        <f t="shared" si="7"/>
        <v>5376</v>
      </c>
      <c r="N22" s="4">
        <f t="shared" si="7"/>
        <v>9216</v>
      </c>
      <c r="O22" s="4">
        <f t="shared" si="7"/>
        <v>9216</v>
      </c>
      <c r="P22" s="4">
        <f t="shared" si="7"/>
        <v>2304</v>
      </c>
      <c r="Q22" s="4">
        <f t="shared" si="7"/>
        <v>2304</v>
      </c>
      <c r="R22" s="4">
        <f t="shared" si="7"/>
        <v>4608</v>
      </c>
      <c r="S22" s="4">
        <f t="shared" si="7"/>
        <v>9216</v>
      </c>
      <c r="T22" s="4">
        <f t="shared" si="7"/>
        <v>2304</v>
      </c>
      <c r="U22" s="4">
        <f t="shared" si="7"/>
        <v>2304</v>
      </c>
      <c r="V22" s="4">
        <f t="shared" si="7"/>
        <v>4608</v>
      </c>
      <c r="W22" s="4">
        <f t="shared" si="7"/>
        <v>9216</v>
      </c>
      <c r="X22" s="4">
        <f>SUM(D22:W22)</f>
        <v>122112</v>
      </c>
      <c r="Y22" s="4"/>
    </row>
    <row r="23" spans="1:25" ht="12.75">
      <c r="A23" s="4" t="s">
        <v>28</v>
      </c>
      <c r="B23" s="4"/>
      <c r="C23" s="4"/>
      <c r="D23" s="4">
        <f aca="true" t="shared" si="8" ref="D23:W23">D6*D7*D15</f>
        <v>576</v>
      </c>
      <c r="E23" s="4">
        <f t="shared" si="8"/>
        <v>1152</v>
      </c>
      <c r="F23" s="4">
        <f t="shared" si="8"/>
        <v>4608</v>
      </c>
      <c r="G23" s="4">
        <f t="shared" si="8"/>
        <v>9216</v>
      </c>
      <c r="H23" s="4">
        <f t="shared" si="8"/>
        <v>2304</v>
      </c>
      <c r="I23" s="4">
        <f t="shared" si="8"/>
        <v>4608</v>
      </c>
      <c r="J23" s="4">
        <f>J6*J7*J15</f>
        <v>9216</v>
      </c>
      <c r="K23" s="4">
        <f>K6*K7*K15</f>
        <v>18432</v>
      </c>
      <c r="L23" s="4">
        <f t="shared" si="8"/>
        <v>2304</v>
      </c>
      <c r="M23" s="4">
        <f t="shared" si="8"/>
        <v>4608</v>
      </c>
      <c r="N23" s="4">
        <f t="shared" si="8"/>
        <v>9216</v>
      </c>
      <c r="O23" s="4">
        <f t="shared" si="8"/>
        <v>18432</v>
      </c>
      <c r="P23" s="4">
        <f t="shared" si="8"/>
        <v>576</v>
      </c>
      <c r="Q23" s="4">
        <f t="shared" si="8"/>
        <v>1152</v>
      </c>
      <c r="R23" s="4">
        <f t="shared" si="8"/>
        <v>4608</v>
      </c>
      <c r="S23" s="4">
        <f t="shared" si="8"/>
        <v>18432</v>
      </c>
      <c r="T23" s="4">
        <f t="shared" si="8"/>
        <v>576</v>
      </c>
      <c r="U23" s="4">
        <f t="shared" si="8"/>
        <v>1152</v>
      </c>
      <c r="V23" s="4">
        <f t="shared" si="8"/>
        <v>4608</v>
      </c>
      <c r="W23" s="4">
        <f t="shared" si="8"/>
        <v>18432</v>
      </c>
      <c r="X23" s="4">
        <f>SUM(D23:W23)</f>
        <v>134208</v>
      </c>
      <c r="Y23" s="4"/>
    </row>
    <row r="24" spans="1:25" ht="12.75">
      <c r="A24" s="1"/>
      <c r="B24" s="1"/>
      <c r="C24" s="1"/>
      <c r="D24" s="2" t="s">
        <v>0</v>
      </c>
      <c r="E24" s="1"/>
      <c r="F24" s="1"/>
      <c r="G24" s="1"/>
      <c r="H24" s="2" t="s">
        <v>1</v>
      </c>
      <c r="I24" s="2"/>
      <c r="J24" s="2"/>
      <c r="K24" s="2"/>
      <c r="L24" s="2" t="s">
        <v>2</v>
      </c>
      <c r="M24" s="2"/>
      <c r="N24" s="2"/>
      <c r="O24" s="2"/>
      <c r="P24" s="2" t="s">
        <v>3</v>
      </c>
      <c r="Q24" s="2"/>
      <c r="R24" s="2"/>
      <c r="S24" s="2"/>
      <c r="T24" s="2" t="s">
        <v>4</v>
      </c>
      <c r="U24" s="1"/>
      <c r="V24" s="1"/>
      <c r="W24" s="1"/>
      <c r="X24" s="1"/>
      <c r="Y24" s="1"/>
    </row>
    <row r="25" spans="1:25" ht="12.75">
      <c r="A25" s="3"/>
      <c r="B25" s="3"/>
      <c r="C25" s="3"/>
      <c r="D25" s="3" t="s">
        <v>5</v>
      </c>
      <c r="E25" s="3" t="s">
        <v>6</v>
      </c>
      <c r="F25" s="3" t="s">
        <v>7</v>
      </c>
      <c r="G25" s="3" t="s">
        <v>8</v>
      </c>
      <c r="H25" s="3" t="s">
        <v>5</v>
      </c>
      <c r="I25" s="3" t="s">
        <v>6</v>
      </c>
      <c r="J25" s="3" t="s">
        <v>7</v>
      </c>
      <c r="K25" s="3" t="s">
        <v>8</v>
      </c>
      <c r="L25" s="3" t="s">
        <v>5</v>
      </c>
      <c r="M25" s="3" t="s">
        <v>6</v>
      </c>
      <c r="N25" s="3" t="s">
        <v>7</v>
      </c>
      <c r="O25" s="3" t="s">
        <v>8</v>
      </c>
      <c r="P25" s="3" t="s">
        <v>5</v>
      </c>
      <c r="Q25" s="3" t="s">
        <v>6</v>
      </c>
      <c r="R25" s="3" t="s">
        <v>7</v>
      </c>
      <c r="S25" s="3" t="s">
        <v>8</v>
      </c>
      <c r="T25" s="3" t="s">
        <v>5</v>
      </c>
      <c r="U25" s="3" t="s">
        <v>6</v>
      </c>
      <c r="V25" s="3" t="s">
        <v>7</v>
      </c>
      <c r="W25" s="3" t="s">
        <v>8</v>
      </c>
      <c r="X25" s="3"/>
      <c r="Y25" s="3"/>
    </row>
    <row r="26" spans="1:25" ht="12.75">
      <c r="A26" s="4" t="s">
        <v>29</v>
      </c>
      <c r="B26" s="4"/>
      <c r="C26" s="4"/>
      <c r="D26" s="9">
        <f aca="true" t="shared" si="9" ref="D26:W26">D6*D7*D13/1000</f>
        <v>3.84</v>
      </c>
      <c r="E26" s="9">
        <f t="shared" si="9"/>
        <v>15.36</v>
      </c>
      <c r="F26" s="9">
        <f t="shared" si="9"/>
        <v>61.44</v>
      </c>
      <c r="G26" s="9">
        <f t="shared" si="9"/>
        <v>245.76</v>
      </c>
      <c r="H26" s="9">
        <f t="shared" si="9"/>
        <v>9.6</v>
      </c>
      <c r="I26" s="9">
        <f t="shared" si="9"/>
        <v>38.4</v>
      </c>
      <c r="J26" s="9">
        <f t="shared" si="9"/>
        <v>153.6</v>
      </c>
      <c r="K26" s="9">
        <f t="shared" si="9"/>
        <v>614.4</v>
      </c>
      <c r="L26" s="9">
        <f t="shared" si="9"/>
        <v>10.368</v>
      </c>
      <c r="M26" s="9">
        <f t="shared" si="9"/>
        <v>41.472</v>
      </c>
      <c r="N26" s="9">
        <f t="shared" si="9"/>
        <v>165.888</v>
      </c>
      <c r="O26" s="9">
        <f t="shared" si="9"/>
        <v>663.552</v>
      </c>
      <c r="P26" s="9">
        <f t="shared" si="9"/>
        <v>11.136</v>
      </c>
      <c r="Q26" s="9">
        <f t="shared" si="9"/>
        <v>44.544</v>
      </c>
      <c r="R26" s="9">
        <f t="shared" si="9"/>
        <v>178.176</v>
      </c>
      <c r="S26" s="9">
        <f t="shared" si="9"/>
        <v>712.704</v>
      </c>
      <c r="T26" s="9">
        <f t="shared" si="9"/>
        <v>11.904</v>
      </c>
      <c r="U26" s="9">
        <f t="shared" si="9"/>
        <v>47.616</v>
      </c>
      <c r="V26" s="9">
        <f t="shared" si="9"/>
        <v>190.464</v>
      </c>
      <c r="W26" s="9">
        <f t="shared" si="9"/>
        <v>761.856</v>
      </c>
      <c r="X26" s="4">
        <f>SUM(D26:W26)</f>
        <v>3982.08</v>
      </c>
      <c r="Y26" s="4"/>
    </row>
    <row r="27" spans="1:25" ht="12.75">
      <c r="A27" s="4" t="s">
        <v>30</v>
      </c>
      <c r="B27" s="4"/>
      <c r="C27" s="4"/>
      <c r="D27" s="9">
        <f aca="true" t="shared" si="10" ref="D27:W27">D26*(D11+300)/1000</f>
        <v>2.21184</v>
      </c>
      <c r="E27" s="9">
        <f t="shared" si="10"/>
        <v>8.84736</v>
      </c>
      <c r="F27" s="9">
        <f t="shared" si="10"/>
        <v>35.38944</v>
      </c>
      <c r="G27" s="9">
        <f t="shared" si="10"/>
        <v>141.55776</v>
      </c>
      <c r="H27" s="9">
        <f t="shared" si="10"/>
        <v>6.0096</v>
      </c>
      <c r="I27" s="9">
        <f t="shared" si="10"/>
        <v>24.0384</v>
      </c>
      <c r="J27" s="9">
        <f t="shared" si="10"/>
        <v>96.1536</v>
      </c>
      <c r="K27" s="9">
        <f t="shared" si="10"/>
        <v>384.6144</v>
      </c>
      <c r="L27" s="9">
        <f t="shared" si="10"/>
        <v>6.697728</v>
      </c>
      <c r="M27" s="9">
        <f t="shared" si="10"/>
        <v>26.790912</v>
      </c>
      <c r="N27" s="9">
        <f t="shared" si="10"/>
        <v>107.163648</v>
      </c>
      <c r="O27" s="9">
        <f t="shared" si="10"/>
        <v>428.654592</v>
      </c>
      <c r="P27" s="9">
        <f t="shared" si="10"/>
        <v>7.416575999999999</v>
      </c>
      <c r="Q27" s="9">
        <f t="shared" si="10"/>
        <v>29.666303999999997</v>
      </c>
      <c r="R27" s="9">
        <f t="shared" si="10"/>
        <v>118.66521599999999</v>
      </c>
      <c r="S27" s="9">
        <f t="shared" si="10"/>
        <v>474.66086399999995</v>
      </c>
      <c r="T27" s="9">
        <f t="shared" si="10"/>
        <v>8.166144000000001</v>
      </c>
      <c r="U27" s="9">
        <f t="shared" si="10"/>
        <v>32.664576000000004</v>
      </c>
      <c r="V27" s="9">
        <f t="shared" si="10"/>
        <v>130.65830400000002</v>
      </c>
      <c r="W27" s="9">
        <f t="shared" si="10"/>
        <v>522.6332160000001</v>
      </c>
      <c r="X27" s="9">
        <f>SUM(D27:W27)</f>
        <v>2592.6604800000005</v>
      </c>
      <c r="Y27" s="4"/>
    </row>
    <row r="28" spans="1:2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2.75">
      <c r="A29" s="4" t="s">
        <v>31</v>
      </c>
      <c r="B29" s="4"/>
      <c r="C29" s="4"/>
      <c r="D29" s="4">
        <f>3*D6</f>
        <v>36</v>
      </c>
      <c r="E29" s="4">
        <f>3*E6</f>
        <v>72</v>
      </c>
      <c r="F29" s="4">
        <f>3*F6</f>
        <v>144</v>
      </c>
      <c r="G29" s="4">
        <f>3*G6</f>
        <v>576</v>
      </c>
      <c r="H29" s="4">
        <f>5*H6</f>
        <v>60</v>
      </c>
      <c r="I29" s="4">
        <f>5*I6</f>
        <v>120</v>
      </c>
      <c r="J29" s="4">
        <f aca="true" t="shared" si="11" ref="J29:W29">5*J6</f>
        <v>240</v>
      </c>
      <c r="K29" s="4">
        <f t="shared" si="11"/>
        <v>960</v>
      </c>
      <c r="L29" s="4">
        <f t="shared" si="11"/>
        <v>60</v>
      </c>
      <c r="M29" s="4">
        <f t="shared" si="11"/>
        <v>120</v>
      </c>
      <c r="N29" s="4">
        <f t="shared" si="11"/>
        <v>240</v>
      </c>
      <c r="O29" s="4">
        <f t="shared" si="11"/>
        <v>960</v>
      </c>
      <c r="P29" s="4">
        <f t="shared" si="11"/>
        <v>60</v>
      </c>
      <c r="Q29" s="4">
        <f t="shared" si="11"/>
        <v>120</v>
      </c>
      <c r="R29" s="4">
        <f t="shared" si="11"/>
        <v>240</v>
      </c>
      <c r="S29" s="4">
        <f t="shared" si="11"/>
        <v>960</v>
      </c>
      <c r="T29" s="4">
        <f t="shared" si="11"/>
        <v>60</v>
      </c>
      <c r="U29" s="4">
        <f t="shared" si="11"/>
        <v>120</v>
      </c>
      <c r="V29" s="4">
        <f t="shared" si="11"/>
        <v>240</v>
      </c>
      <c r="W29" s="4">
        <f t="shared" si="11"/>
        <v>960</v>
      </c>
      <c r="X29" s="4">
        <f>SUM(D29:W29)</f>
        <v>6348</v>
      </c>
      <c r="Y29" s="4"/>
    </row>
    <row r="30" spans="1:25" ht="12.75">
      <c r="A30" s="4" t="s">
        <v>32</v>
      </c>
      <c r="B30" s="4"/>
      <c r="C30" s="4"/>
      <c r="D30" s="6">
        <f>D12*D29*0.008</f>
        <v>0.024482304</v>
      </c>
      <c r="E30" s="6">
        <f aca="true" t="shared" si="12" ref="E30:W30">E12*E29*0.008</f>
        <v>0.087118848</v>
      </c>
      <c r="F30" s="6">
        <f t="shared" si="12"/>
        <v>0.32685465599999997</v>
      </c>
      <c r="G30" s="6">
        <f t="shared" si="12"/>
        <v>1.3074186239999999</v>
      </c>
      <c r="H30" s="6">
        <f t="shared" si="12"/>
        <v>0.05758464</v>
      </c>
      <c r="I30" s="6">
        <f t="shared" si="12"/>
        <v>0.20905727999999998</v>
      </c>
      <c r="J30" s="6">
        <f t="shared" si="12"/>
        <v>0.79366656</v>
      </c>
      <c r="K30" s="6">
        <f t="shared" si="12"/>
        <v>3.17466624</v>
      </c>
      <c r="L30" s="6">
        <f t="shared" si="12"/>
        <v>0.06510336</v>
      </c>
      <c r="M30" s="6">
        <f t="shared" si="12"/>
        <v>0.23782656</v>
      </c>
      <c r="N30" s="6">
        <f t="shared" si="12"/>
        <v>0.90613248</v>
      </c>
      <c r="O30" s="6">
        <f t="shared" si="12"/>
        <v>3.62452992</v>
      </c>
      <c r="P30" s="6">
        <f t="shared" si="12"/>
        <v>0.07308288</v>
      </c>
      <c r="Q30" s="6">
        <f t="shared" si="12"/>
        <v>0.26843903999999996</v>
      </c>
      <c r="R30" s="6">
        <f t="shared" si="12"/>
        <v>1.0259712</v>
      </c>
      <c r="S30" s="6">
        <f t="shared" si="12"/>
        <v>4.1038848</v>
      </c>
      <c r="T30" s="6">
        <f t="shared" si="12"/>
        <v>0.0815232</v>
      </c>
      <c r="U30" s="6">
        <f t="shared" si="12"/>
        <v>0.30089472</v>
      </c>
      <c r="V30" s="6">
        <f t="shared" si="12"/>
        <v>1.15318272</v>
      </c>
      <c r="W30" s="6">
        <f t="shared" si="12"/>
        <v>4.61273088</v>
      </c>
      <c r="X30" s="6">
        <f>SUM(D30:W30)</f>
        <v>22.434150912</v>
      </c>
      <c r="Y30" s="4"/>
    </row>
    <row r="31" spans="1:25" ht="12.75">
      <c r="A31" s="4" t="s">
        <v>33</v>
      </c>
      <c r="B31" s="4"/>
      <c r="C31" s="4"/>
      <c r="D31" s="4">
        <f>2*D6</f>
        <v>24</v>
      </c>
      <c r="E31" s="4">
        <f aca="true" t="shared" si="13" ref="E31:W31">2*E6</f>
        <v>48</v>
      </c>
      <c r="F31" s="4">
        <f t="shared" si="13"/>
        <v>96</v>
      </c>
      <c r="G31" s="4">
        <f t="shared" si="13"/>
        <v>384</v>
      </c>
      <c r="H31" s="4">
        <f t="shared" si="13"/>
        <v>24</v>
      </c>
      <c r="I31" s="4">
        <f t="shared" si="13"/>
        <v>48</v>
      </c>
      <c r="J31" s="4">
        <f t="shared" si="13"/>
        <v>96</v>
      </c>
      <c r="K31" s="4">
        <f t="shared" si="13"/>
        <v>384</v>
      </c>
      <c r="L31" s="4">
        <f t="shared" si="13"/>
        <v>24</v>
      </c>
      <c r="M31" s="4">
        <f t="shared" si="13"/>
        <v>48</v>
      </c>
      <c r="N31" s="4">
        <f t="shared" si="13"/>
        <v>96</v>
      </c>
      <c r="O31" s="4">
        <f t="shared" si="13"/>
        <v>384</v>
      </c>
      <c r="P31" s="4">
        <f t="shared" si="13"/>
        <v>24</v>
      </c>
      <c r="Q31" s="4">
        <f t="shared" si="13"/>
        <v>48</v>
      </c>
      <c r="R31" s="4">
        <f t="shared" si="13"/>
        <v>96</v>
      </c>
      <c r="S31" s="4">
        <f t="shared" si="13"/>
        <v>384</v>
      </c>
      <c r="T31" s="4">
        <f t="shared" si="13"/>
        <v>24</v>
      </c>
      <c r="U31" s="4">
        <f t="shared" si="13"/>
        <v>48</v>
      </c>
      <c r="V31" s="4">
        <f t="shared" si="13"/>
        <v>96</v>
      </c>
      <c r="W31" s="4">
        <f t="shared" si="13"/>
        <v>384</v>
      </c>
      <c r="X31" s="4">
        <f>SUM(D31:W31)</f>
        <v>2760</v>
      </c>
      <c r="Y31" s="4"/>
    </row>
    <row r="32" spans="1:25" ht="12.75">
      <c r="A32" s="4" t="s">
        <v>34</v>
      </c>
      <c r="B32" s="4"/>
      <c r="C32" s="4"/>
      <c r="D32" s="4">
        <f>D7*D6</f>
        <v>24</v>
      </c>
      <c r="E32" s="4">
        <f>E7*E6</f>
        <v>48</v>
      </c>
      <c r="F32" s="4">
        <f>F7*F6</f>
        <v>96</v>
      </c>
      <c r="G32" s="4">
        <f>2*G7*G6</f>
        <v>768</v>
      </c>
      <c r="H32" s="4">
        <f>H7*H6</f>
        <v>48</v>
      </c>
      <c r="I32" s="4">
        <f>I7*I6</f>
        <v>96</v>
      </c>
      <c r="J32" s="4">
        <f>J7*J6</f>
        <v>192</v>
      </c>
      <c r="K32" s="4">
        <f>2*K7*K6</f>
        <v>1536</v>
      </c>
      <c r="L32" s="4">
        <f>L7*L6</f>
        <v>48</v>
      </c>
      <c r="M32" s="4">
        <f>M7*M6</f>
        <v>96</v>
      </c>
      <c r="N32" s="4">
        <f>N7*N6</f>
        <v>192</v>
      </c>
      <c r="O32" s="4">
        <f>2*O7*O6</f>
        <v>1536</v>
      </c>
      <c r="P32" s="4">
        <f>P7*P6</f>
        <v>48</v>
      </c>
      <c r="Q32" s="4">
        <f>Q7*Q6</f>
        <v>96</v>
      </c>
      <c r="R32" s="4">
        <f>R7*R6</f>
        <v>192</v>
      </c>
      <c r="S32" s="4">
        <f>2*S7*S6</f>
        <v>1536</v>
      </c>
      <c r="T32" s="4">
        <f>T7*T6</f>
        <v>48</v>
      </c>
      <c r="U32" s="4">
        <f>U7*U6</f>
        <v>96</v>
      </c>
      <c r="V32" s="4">
        <f>V7*V6</f>
        <v>192</v>
      </c>
      <c r="W32" s="4">
        <f>2*W7*W6</f>
        <v>1536</v>
      </c>
      <c r="X32" s="4">
        <f>SUM(G32:W32)</f>
        <v>8256</v>
      </c>
      <c r="Y32" s="4"/>
    </row>
    <row r="33" spans="1:25" ht="12.75">
      <c r="A33" s="4" t="s">
        <v>35</v>
      </c>
      <c r="B33" s="4" t="s">
        <v>36</v>
      </c>
      <c r="C33" s="4"/>
      <c r="D33" s="4"/>
      <c r="E33" s="4"/>
      <c r="F33" s="4">
        <f>F6*F7</f>
        <v>96</v>
      </c>
      <c r="G33" s="4"/>
      <c r="H33" s="4"/>
      <c r="I33" s="4"/>
      <c r="J33" s="4">
        <f>J6*J7</f>
        <v>192</v>
      </c>
      <c r="K33" s="4"/>
      <c r="L33" s="4"/>
      <c r="M33" s="4"/>
      <c r="N33" s="4">
        <f>N6*N7</f>
        <v>192</v>
      </c>
      <c r="O33" s="4"/>
      <c r="P33" s="4"/>
      <c r="Q33" s="4"/>
      <c r="R33" s="4">
        <f>R6*R7</f>
        <v>192</v>
      </c>
      <c r="S33" s="4"/>
      <c r="T33" s="4"/>
      <c r="U33" s="4"/>
      <c r="V33" s="4">
        <f>V6*V7</f>
        <v>192</v>
      </c>
      <c r="W33" s="4"/>
      <c r="X33" s="4">
        <f>SUM(F33:W33)</f>
        <v>864</v>
      </c>
      <c r="Y33" s="4"/>
    </row>
    <row r="34" spans="1:25" ht="12.75">
      <c r="A34" s="4" t="s">
        <v>37</v>
      </c>
      <c r="B34" s="4" t="s">
        <v>36</v>
      </c>
      <c r="C34" s="4"/>
      <c r="D34" s="4">
        <f>D7*D6</f>
        <v>24</v>
      </c>
      <c r="E34" s="4">
        <f>E7*E6</f>
        <v>48</v>
      </c>
      <c r="F34" s="4"/>
      <c r="G34" s="4"/>
      <c r="H34" s="4">
        <f>H7*H6</f>
        <v>48</v>
      </c>
      <c r="I34" s="4">
        <f>I7*I6</f>
        <v>96</v>
      </c>
      <c r="J34" s="4"/>
      <c r="K34" s="4"/>
      <c r="L34" s="4">
        <f>L7*L6</f>
        <v>48</v>
      </c>
      <c r="M34" s="4">
        <f>M7*M6</f>
        <v>96</v>
      </c>
      <c r="N34" s="4"/>
      <c r="O34" s="4"/>
      <c r="P34" s="4">
        <f>P7*P6</f>
        <v>48</v>
      </c>
      <c r="Q34" s="4">
        <f>Q7*Q6</f>
        <v>96</v>
      </c>
      <c r="R34" s="4"/>
      <c r="S34" s="4"/>
      <c r="T34" s="4">
        <f>T7*T6</f>
        <v>48</v>
      </c>
      <c r="U34" s="4">
        <f>U7*U6</f>
        <v>96</v>
      </c>
      <c r="V34" s="4"/>
      <c r="W34" s="4"/>
      <c r="X34" s="4">
        <f>SUM(D34:W34)</f>
        <v>648</v>
      </c>
      <c r="Y34" s="4"/>
    </row>
    <row r="35" spans="1:2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2.75">
      <c r="A36" s="4" t="s">
        <v>38</v>
      </c>
      <c r="B36" s="4"/>
      <c r="C36" s="4"/>
      <c r="D36" s="4">
        <f>D7*D6</f>
        <v>24</v>
      </c>
      <c r="E36" s="4">
        <f aca="true" t="shared" si="14" ref="E36:W36">E7*E6</f>
        <v>48</v>
      </c>
      <c r="F36" s="4">
        <f t="shared" si="14"/>
        <v>96</v>
      </c>
      <c r="G36" s="4">
        <f t="shared" si="14"/>
        <v>384</v>
      </c>
      <c r="H36" s="4">
        <f t="shared" si="14"/>
        <v>48</v>
      </c>
      <c r="I36" s="4">
        <f t="shared" si="14"/>
        <v>96</v>
      </c>
      <c r="J36" s="4">
        <f t="shared" si="14"/>
        <v>192</v>
      </c>
      <c r="K36" s="4">
        <f t="shared" si="14"/>
        <v>768</v>
      </c>
      <c r="L36" s="4">
        <f t="shared" si="14"/>
        <v>48</v>
      </c>
      <c r="M36" s="4">
        <f t="shared" si="14"/>
        <v>96</v>
      </c>
      <c r="N36" s="4">
        <f t="shared" si="14"/>
        <v>192</v>
      </c>
      <c r="O36" s="4">
        <f t="shared" si="14"/>
        <v>768</v>
      </c>
      <c r="P36" s="4">
        <f t="shared" si="14"/>
        <v>48</v>
      </c>
      <c r="Q36" s="4">
        <f t="shared" si="14"/>
        <v>96</v>
      </c>
      <c r="R36" s="4">
        <f t="shared" si="14"/>
        <v>192</v>
      </c>
      <c r="S36" s="4">
        <f t="shared" si="14"/>
        <v>768</v>
      </c>
      <c r="T36" s="4">
        <f t="shared" si="14"/>
        <v>48</v>
      </c>
      <c r="U36" s="4">
        <f t="shared" si="14"/>
        <v>96</v>
      </c>
      <c r="V36" s="4">
        <f t="shared" si="14"/>
        <v>192</v>
      </c>
      <c r="W36" s="4">
        <f t="shared" si="14"/>
        <v>768</v>
      </c>
      <c r="X36" s="4">
        <f>SUM(D36:W36)</f>
        <v>4968</v>
      </c>
      <c r="Y36" s="4"/>
    </row>
    <row r="37" spans="1:25" ht="12.75">
      <c r="A37" s="4" t="s">
        <v>39</v>
      </c>
      <c r="B37" s="4"/>
      <c r="C37" s="4"/>
      <c r="D37" s="4">
        <f>D6*D7</f>
        <v>24</v>
      </c>
      <c r="E37" s="4">
        <f aca="true" t="shared" si="15" ref="E37:W37">E6*E7</f>
        <v>48</v>
      </c>
      <c r="F37" s="4">
        <f t="shared" si="15"/>
        <v>96</v>
      </c>
      <c r="G37" s="4">
        <f t="shared" si="15"/>
        <v>384</v>
      </c>
      <c r="H37" s="4">
        <f t="shared" si="15"/>
        <v>48</v>
      </c>
      <c r="I37" s="4">
        <f t="shared" si="15"/>
        <v>96</v>
      </c>
      <c r="J37" s="4">
        <f t="shared" si="15"/>
        <v>192</v>
      </c>
      <c r="K37" s="4">
        <f t="shared" si="15"/>
        <v>768</v>
      </c>
      <c r="L37" s="4">
        <f t="shared" si="15"/>
        <v>48</v>
      </c>
      <c r="M37" s="4">
        <f t="shared" si="15"/>
        <v>96</v>
      </c>
      <c r="N37" s="4">
        <f t="shared" si="15"/>
        <v>192</v>
      </c>
      <c r="O37" s="4">
        <f t="shared" si="15"/>
        <v>768</v>
      </c>
      <c r="P37" s="4">
        <f t="shared" si="15"/>
        <v>48</v>
      </c>
      <c r="Q37" s="4">
        <f t="shared" si="15"/>
        <v>96</v>
      </c>
      <c r="R37" s="4">
        <f t="shared" si="15"/>
        <v>192</v>
      </c>
      <c r="S37" s="4">
        <f t="shared" si="15"/>
        <v>768</v>
      </c>
      <c r="T37" s="4">
        <f t="shared" si="15"/>
        <v>48</v>
      </c>
      <c r="U37" s="4">
        <f t="shared" si="15"/>
        <v>96</v>
      </c>
      <c r="V37" s="4">
        <f t="shared" si="15"/>
        <v>192</v>
      </c>
      <c r="W37" s="4">
        <f t="shared" si="15"/>
        <v>768</v>
      </c>
      <c r="X37" s="4">
        <f>SUM(D37:W37)</f>
        <v>4968</v>
      </c>
      <c r="Y37" s="4"/>
    </row>
    <row r="38" spans="1:25" ht="12.75">
      <c r="A38" s="4" t="s">
        <v>40</v>
      </c>
      <c r="B38" s="4"/>
      <c r="C38" s="4"/>
      <c r="D38" s="4">
        <f>SUM(D36:D37)</f>
        <v>48</v>
      </c>
      <c r="E38" s="4">
        <f aca="true" t="shared" si="16" ref="E38:W38">SUM(E36:E37)</f>
        <v>96</v>
      </c>
      <c r="F38" s="4">
        <f t="shared" si="16"/>
        <v>192</v>
      </c>
      <c r="G38" s="4">
        <f t="shared" si="16"/>
        <v>768</v>
      </c>
      <c r="H38" s="4">
        <f t="shared" si="16"/>
        <v>96</v>
      </c>
      <c r="I38" s="4">
        <f t="shared" si="16"/>
        <v>192</v>
      </c>
      <c r="J38" s="4">
        <f t="shared" si="16"/>
        <v>384</v>
      </c>
      <c r="K38" s="4">
        <f t="shared" si="16"/>
        <v>1536</v>
      </c>
      <c r="L38" s="4">
        <f t="shared" si="16"/>
        <v>96</v>
      </c>
      <c r="M38" s="4">
        <f t="shared" si="16"/>
        <v>192</v>
      </c>
      <c r="N38" s="4">
        <f t="shared" si="16"/>
        <v>384</v>
      </c>
      <c r="O38" s="4">
        <f t="shared" si="16"/>
        <v>1536</v>
      </c>
      <c r="P38" s="4">
        <f t="shared" si="16"/>
        <v>96</v>
      </c>
      <c r="Q38" s="4">
        <f t="shared" si="16"/>
        <v>192</v>
      </c>
      <c r="R38" s="4">
        <f t="shared" si="16"/>
        <v>384</v>
      </c>
      <c r="S38" s="4">
        <f t="shared" si="16"/>
        <v>1536</v>
      </c>
      <c r="T38" s="4">
        <f t="shared" si="16"/>
        <v>96</v>
      </c>
      <c r="U38" s="4">
        <f t="shared" si="16"/>
        <v>192</v>
      </c>
      <c r="V38" s="4">
        <f t="shared" si="16"/>
        <v>384</v>
      </c>
      <c r="W38" s="4">
        <f t="shared" si="16"/>
        <v>1536</v>
      </c>
      <c r="X38" s="4">
        <f>SUM(D38:W38)</f>
        <v>9936</v>
      </c>
      <c r="Y38" s="4"/>
    </row>
    <row r="39" spans="1:25" ht="12.75">
      <c r="A39" s="4" t="s">
        <v>41</v>
      </c>
      <c r="B39" s="4"/>
      <c r="C39" s="4"/>
      <c r="D39" s="4">
        <f>D38</f>
        <v>48</v>
      </c>
      <c r="E39" s="4">
        <f aca="true" t="shared" si="17" ref="E39:W39">E38</f>
        <v>96</v>
      </c>
      <c r="F39" s="4">
        <f t="shared" si="17"/>
        <v>192</v>
      </c>
      <c r="G39" s="4">
        <f t="shared" si="17"/>
        <v>768</v>
      </c>
      <c r="H39" s="4">
        <f t="shared" si="17"/>
        <v>96</v>
      </c>
      <c r="I39" s="4">
        <f t="shared" si="17"/>
        <v>192</v>
      </c>
      <c r="J39" s="4">
        <f t="shared" si="17"/>
        <v>384</v>
      </c>
      <c r="K39" s="4">
        <f t="shared" si="17"/>
        <v>1536</v>
      </c>
      <c r="L39" s="4">
        <f t="shared" si="17"/>
        <v>96</v>
      </c>
      <c r="M39" s="4">
        <f t="shared" si="17"/>
        <v>192</v>
      </c>
      <c r="N39" s="4">
        <f t="shared" si="17"/>
        <v>384</v>
      </c>
      <c r="O39" s="4">
        <f t="shared" si="17"/>
        <v>1536</v>
      </c>
      <c r="P39" s="4">
        <f t="shared" si="17"/>
        <v>96</v>
      </c>
      <c r="Q39" s="4">
        <f t="shared" si="17"/>
        <v>192</v>
      </c>
      <c r="R39" s="4">
        <f t="shared" si="17"/>
        <v>384</v>
      </c>
      <c r="S39" s="4">
        <f t="shared" si="17"/>
        <v>1536</v>
      </c>
      <c r="T39" s="4">
        <f t="shared" si="17"/>
        <v>96</v>
      </c>
      <c r="U39" s="4">
        <f t="shared" si="17"/>
        <v>192</v>
      </c>
      <c r="V39" s="4">
        <f t="shared" si="17"/>
        <v>384</v>
      </c>
      <c r="W39" s="4">
        <f t="shared" si="17"/>
        <v>1536</v>
      </c>
      <c r="X39" s="4">
        <f>SUM(D39:W39)</f>
        <v>9936</v>
      </c>
      <c r="Y39" s="4"/>
    </row>
    <row r="40" spans="1:2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2.75">
      <c r="A41" s="4" t="s">
        <v>42</v>
      </c>
      <c r="B41" s="4"/>
      <c r="C41" s="4"/>
      <c r="D41" s="4">
        <f>4*D6</f>
        <v>48</v>
      </c>
      <c r="E41" s="4">
        <f aca="true" t="shared" si="18" ref="E41:W41">4*E6</f>
        <v>96</v>
      </c>
      <c r="F41" s="4">
        <f t="shared" si="18"/>
        <v>192</v>
      </c>
      <c r="G41" s="4">
        <f t="shared" si="18"/>
        <v>768</v>
      </c>
      <c r="H41" s="4">
        <f t="shared" si="18"/>
        <v>48</v>
      </c>
      <c r="I41" s="4">
        <f t="shared" si="18"/>
        <v>96</v>
      </c>
      <c r="J41" s="4">
        <f t="shared" si="18"/>
        <v>192</v>
      </c>
      <c r="K41" s="4">
        <f t="shared" si="18"/>
        <v>768</v>
      </c>
      <c r="L41" s="4">
        <f t="shared" si="18"/>
        <v>48</v>
      </c>
      <c r="M41" s="4">
        <f t="shared" si="18"/>
        <v>96</v>
      </c>
      <c r="N41" s="4">
        <f t="shared" si="18"/>
        <v>192</v>
      </c>
      <c r="O41" s="4">
        <f t="shared" si="18"/>
        <v>768</v>
      </c>
      <c r="P41" s="4">
        <f t="shared" si="18"/>
        <v>48</v>
      </c>
      <c r="Q41" s="4">
        <f t="shared" si="18"/>
        <v>96</v>
      </c>
      <c r="R41" s="4">
        <f t="shared" si="18"/>
        <v>192</v>
      </c>
      <c r="S41" s="4">
        <f t="shared" si="18"/>
        <v>768</v>
      </c>
      <c r="T41" s="4">
        <f t="shared" si="18"/>
        <v>48</v>
      </c>
      <c r="U41" s="4">
        <f t="shared" si="18"/>
        <v>96</v>
      </c>
      <c r="V41" s="4">
        <f t="shared" si="18"/>
        <v>192</v>
      </c>
      <c r="W41" s="4">
        <f t="shared" si="18"/>
        <v>768</v>
      </c>
      <c r="X41" s="4"/>
      <c r="Y41" s="4" t="s">
        <v>43</v>
      </c>
    </row>
    <row r="42" spans="1:25" ht="12.75">
      <c r="A42" s="4" t="s">
        <v>44</v>
      </c>
      <c r="B42" s="4"/>
      <c r="C42" s="4"/>
      <c r="D42" s="4">
        <f>D6*D7</f>
        <v>24</v>
      </c>
      <c r="E42" s="4">
        <f aca="true" t="shared" si="19" ref="E42:W42">E6*E7</f>
        <v>48</v>
      </c>
      <c r="F42" s="4">
        <f t="shared" si="19"/>
        <v>96</v>
      </c>
      <c r="G42" s="4">
        <f t="shared" si="19"/>
        <v>384</v>
      </c>
      <c r="H42" s="4">
        <f t="shared" si="19"/>
        <v>48</v>
      </c>
      <c r="I42" s="4">
        <f t="shared" si="19"/>
        <v>96</v>
      </c>
      <c r="J42" s="4">
        <f t="shared" si="19"/>
        <v>192</v>
      </c>
      <c r="K42" s="4">
        <f t="shared" si="19"/>
        <v>768</v>
      </c>
      <c r="L42" s="4">
        <f t="shared" si="19"/>
        <v>48</v>
      </c>
      <c r="M42" s="4">
        <f t="shared" si="19"/>
        <v>96</v>
      </c>
      <c r="N42" s="4">
        <f t="shared" si="19"/>
        <v>192</v>
      </c>
      <c r="O42" s="4">
        <f t="shared" si="19"/>
        <v>768</v>
      </c>
      <c r="P42" s="4">
        <f t="shared" si="19"/>
        <v>48</v>
      </c>
      <c r="Q42" s="4">
        <f t="shared" si="19"/>
        <v>96</v>
      </c>
      <c r="R42" s="4">
        <f t="shared" si="19"/>
        <v>192</v>
      </c>
      <c r="S42" s="4">
        <f t="shared" si="19"/>
        <v>768</v>
      </c>
      <c r="T42" s="4">
        <f t="shared" si="19"/>
        <v>48</v>
      </c>
      <c r="U42" s="4">
        <f t="shared" si="19"/>
        <v>96</v>
      </c>
      <c r="V42" s="4">
        <f t="shared" si="19"/>
        <v>192</v>
      </c>
      <c r="W42" s="4">
        <f t="shared" si="19"/>
        <v>768</v>
      </c>
      <c r="X42" s="4"/>
      <c r="Y42" s="4" t="s">
        <v>36</v>
      </c>
    </row>
    <row r="43" spans="1:2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2.75">
      <c r="A44" s="4" t="s">
        <v>45</v>
      </c>
      <c r="B44" s="4"/>
      <c r="C44" s="4"/>
      <c r="D44" s="4">
        <f>D23/8</f>
        <v>72</v>
      </c>
      <c r="E44" s="4">
        <f aca="true" t="shared" si="20" ref="E44:W44">E23/8</f>
        <v>144</v>
      </c>
      <c r="F44" s="4">
        <f t="shared" si="20"/>
        <v>576</v>
      </c>
      <c r="G44" s="4">
        <f t="shared" si="20"/>
        <v>1152</v>
      </c>
      <c r="H44" s="4">
        <f t="shared" si="20"/>
        <v>288</v>
      </c>
      <c r="I44" s="4">
        <f t="shared" si="20"/>
        <v>576</v>
      </c>
      <c r="J44" s="4">
        <f t="shared" si="20"/>
        <v>1152</v>
      </c>
      <c r="K44" s="4">
        <f t="shared" si="20"/>
        <v>2304</v>
      </c>
      <c r="L44" s="4">
        <f t="shared" si="20"/>
        <v>288</v>
      </c>
      <c r="M44" s="4">
        <f t="shared" si="20"/>
        <v>576</v>
      </c>
      <c r="N44" s="4">
        <f t="shared" si="20"/>
        <v>1152</v>
      </c>
      <c r="O44" s="4">
        <f t="shared" si="20"/>
        <v>2304</v>
      </c>
      <c r="P44" s="4">
        <f t="shared" si="20"/>
        <v>72</v>
      </c>
      <c r="Q44" s="4">
        <f t="shared" si="20"/>
        <v>144</v>
      </c>
      <c r="R44" s="4">
        <f t="shared" si="20"/>
        <v>576</v>
      </c>
      <c r="S44" s="4">
        <f t="shared" si="20"/>
        <v>2304</v>
      </c>
      <c r="T44" s="4">
        <f t="shared" si="20"/>
        <v>72</v>
      </c>
      <c r="U44" s="4">
        <f t="shared" si="20"/>
        <v>144</v>
      </c>
      <c r="V44" s="4">
        <f t="shared" si="20"/>
        <v>576</v>
      </c>
      <c r="W44" s="4">
        <f t="shared" si="20"/>
        <v>2304</v>
      </c>
      <c r="X44" s="4">
        <f>SUM(D44:W44)</f>
        <v>16776</v>
      </c>
      <c r="Y44" s="4"/>
    </row>
    <row r="45" spans="1:25" ht="12.75">
      <c r="A45" s="4" t="s">
        <v>46</v>
      </c>
      <c r="B45" s="4"/>
      <c r="C45" s="4"/>
      <c r="D45" s="4">
        <f>D44*8</f>
        <v>576</v>
      </c>
      <c r="E45" s="4">
        <f aca="true" t="shared" si="21" ref="E45:W45">E44*8</f>
        <v>1152</v>
      </c>
      <c r="F45" s="4">
        <f t="shared" si="21"/>
        <v>4608</v>
      </c>
      <c r="G45" s="4">
        <f t="shared" si="21"/>
        <v>9216</v>
      </c>
      <c r="H45" s="4">
        <f t="shared" si="21"/>
        <v>2304</v>
      </c>
      <c r="I45" s="4">
        <f t="shared" si="21"/>
        <v>4608</v>
      </c>
      <c r="J45" s="4">
        <f t="shared" si="21"/>
        <v>9216</v>
      </c>
      <c r="K45" s="4">
        <f t="shared" si="21"/>
        <v>18432</v>
      </c>
      <c r="L45" s="4">
        <f t="shared" si="21"/>
        <v>2304</v>
      </c>
      <c r="M45" s="4">
        <f t="shared" si="21"/>
        <v>4608</v>
      </c>
      <c r="N45" s="4">
        <f t="shared" si="21"/>
        <v>9216</v>
      </c>
      <c r="O45" s="4">
        <f t="shared" si="21"/>
        <v>18432</v>
      </c>
      <c r="P45" s="4">
        <f t="shared" si="21"/>
        <v>576</v>
      </c>
      <c r="Q45" s="4">
        <f t="shared" si="21"/>
        <v>1152</v>
      </c>
      <c r="R45" s="4">
        <f t="shared" si="21"/>
        <v>4608</v>
      </c>
      <c r="S45" s="4">
        <f t="shared" si="21"/>
        <v>18432</v>
      </c>
      <c r="T45" s="4">
        <f t="shared" si="21"/>
        <v>576</v>
      </c>
      <c r="U45" s="4">
        <f t="shared" si="21"/>
        <v>1152</v>
      </c>
      <c r="V45" s="4">
        <f t="shared" si="21"/>
        <v>4608</v>
      </c>
      <c r="W45" s="4">
        <f t="shared" si="21"/>
        <v>18432</v>
      </c>
      <c r="X45" s="4">
        <f>SUM(D45:W45)</f>
        <v>134208</v>
      </c>
      <c r="Y45" s="4"/>
    </row>
    <row r="46" spans="1:25" ht="12.75">
      <c r="A46" s="4" t="s">
        <v>47</v>
      </c>
      <c r="B46" s="4"/>
      <c r="C46" s="4"/>
      <c r="D46" s="4">
        <f>D45</f>
        <v>576</v>
      </c>
      <c r="E46" s="4">
        <f aca="true" t="shared" si="22" ref="E46:W46">E45</f>
        <v>1152</v>
      </c>
      <c r="F46" s="4">
        <f t="shared" si="22"/>
        <v>4608</v>
      </c>
      <c r="G46" s="4">
        <f t="shared" si="22"/>
        <v>9216</v>
      </c>
      <c r="H46" s="4">
        <f t="shared" si="22"/>
        <v>2304</v>
      </c>
      <c r="I46" s="4">
        <f t="shared" si="22"/>
        <v>4608</v>
      </c>
      <c r="J46" s="4">
        <f t="shared" si="22"/>
        <v>9216</v>
      </c>
      <c r="K46" s="4">
        <f t="shared" si="22"/>
        <v>18432</v>
      </c>
      <c r="L46" s="4">
        <f t="shared" si="22"/>
        <v>2304</v>
      </c>
      <c r="M46" s="4">
        <f t="shared" si="22"/>
        <v>4608</v>
      </c>
      <c r="N46" s="4">
        <f t="shared" si="22"/>
        <v>9216</v>
      </c>
      <c r="O46" s="4">
        <f t="shared" si="22"/>
        <v>18432</v>
      </c>
      <c r="P46" s="4">
        <f t="shared" si="22"/>
        <v>576</v>
      </c>
      <c r="Q46" s="4">
        <f t="shared" si="22"/>
        <v>1152</v>
      </c>
      <c r="R46" s="4">
        <f t="shared" si="22"/>
        <v>4608</v>
      </c>
      <c r="S46" s="4">
        <f t="shared" si="22"/>
        <v>18432</v>
      </c>
      <c r="T46" s="4">
        <f t="shared" si="22"/>
        <v>576</v>
      </c>
      <c r="U46" s="4">
        <f t="shared" si="22"/>
        <v>1152</v>
      </c>
      <c r="V46" s="4">
        <f t="shared" si="22"/>
        <v>4608</v>
      </c>
      <c r="W46" s="4">
        <f t="shared" si="22"/>
        <v>18432</v>
      </c>
      <c r="X46" s="4">
        <f>SUM(D46:W46)</f>
        <v>134208</v>
      </c>
      <c r="Y46" s="4"/>
    </row>
    <row r="47" spans="1:25" ht="12.75">
      <c r="A47" s="4" t="s">
        <v>48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 LNF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Campana</dc:creator>
  <cp:keywords/>
  <dc:description/>
  <cp:lastModifiedBy>Campana</cp:lastModifiedBy>
  <dcterms:created xsi:type="dcterms:W3CDTF">2002-11-11T13:22:21Z</dcterms:created>
  <dcterms:modified xsi:type="dcterms:W3CDTF">2002-11-11T13:22:46Z</dcterms:modified>
  <cp:category/>
  <cp:version/>
  <cp:contentType/>
  <cp:contentStatus/>
</cp:coreProperties>
</file>